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8853ade3448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7c22edec616c42b4"/>
    <x:sheet xmlns:r="http://schemas.openxmlformats.org/officeDocument/2006/relationships" name="Calendrier" sheetId="2" r:id="R00cdeda03b0944a5"/>
    <x:sheet xmlns:r="http://schemas.openxmlformats.org/officeDocument/2006/relationships" name="Tarifs" sheetId="3" r:id="R0f5659efe92b4494"/>
    <x:sheet xmlns:r="http://schemas.openxmlformats.org/officeDocument/2006/relationships" name="Mode emploi" sheetId="4" r:id="R39f635b501934b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#,##0;(#,##0);0"/>
    <x:numFmt numFmtId="201" formatCode="#,##0.00;(#,##0.00);0.00"/>
    <x:numFmt numFmtId="202" formatCode="0.00;(0.00);0.00"/>
    <x:numFmt numFmtId="203" formatCode="0&quot; jours&quot;"/>
    <x:numFmt numFmtId="204" formatCode="#,##0.00;(#,##0.00);&quot;—&quot;"/>
    <x:numFmt numFmtId="205" formatCode="dd/mm/yyyy"/>
    <x:numFmt numFmtId="206" formatCode="0&quot; jours (USD)&quot;"/>
    <x:numFmt numFmtId="207" formatCode="0"/>
  </x:numFmts>
  <x:fonts count="8">
    <x:font>
      <x:sz val="11"/>
      <x:name val="Carlito"/>
    </x:font>
    <x:font>
      <x:sz val="11"/>
      <x:color rgb="FF162548"/>
      <x:name val="Arial"/>
    </x:font>
    <x:font>
      <x:b/>
      <x:sz val="16"/>
      <x:color rgb="FF162548"/>
      <x:name val="Arial"/>
    </x:font>
    <x:font>
      <x:sz val="11"/>
      <x:color rgb="FF596D8E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sz val="11"/>
      <x:color rgb="FF008000"/>
      <x:name val="Arial"/>
    </x:font>
    <x:font>
      <x:b/>
      <x:sz val="11"/>
      <x:color rgb="FF16254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54EA"/>
      </x:patternFill>
    </x:fill>
    <x:fill>
      <x:patternFill patternType="solid">
        <x:fgColor rgb="FFFFF4D6"/>
      </x:patternFill>
    </x:fill>
    <x:fill>
      <x:patternFill patternType="solid">
        <x:fgColor rgb="FFEEF3FF"/>
      </x:patternFill>
    </x:fill>
  </x:fills>
  <x:borders count="3">
    <x:border/>
    <x:border>
      <x:bottom style="thin">
        <x:color rgb="FF2454EA"/>
      </x:bottom>
    </x:border>
    <x:border>
      <x:bottom style="thin">
        <x:color rgb="FFDCE3EF"/>
      </x:bottom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3" fontId="1" fillId="0" borderId="2" xfId="0" applyNumberFormat="1" applyFont="1" applyFill="1" applyBorder="1" applyAlignment="1">
      <x:alignment vertical="center"/>
    </x:xf>
    <x:xf numFmtId="204" fontId="1" fillId="0" borderId="2" xfId="0" applyNumberFormat="1" applyFont="1" applyFill="1" applyBorder="1" applyAlignment="1">
      <x:alignment horizontal="right" vertical="center"/>
    </x:xf>
    <x:xf numFmtId="0" fontId="1" fillId="0" borderId="2" xfId="0" applyNumberFormat="1" applyFont="1" applyFill="1" applyBorder="1" applyAlignment="1">
      <x:alignment horizontal="center" vertical="center"/>
    </x:xf>
    <x:xf numFmtId="202" fontId="1" fillId="0" borderId="2" xfId="0" applyNumberFormat="1" applyFont="1" applyFill="1" applyBorder="1" applyAlignment="1">
      <x:alignment horizontal="right" vertical="center"/>
    </x:xf>
    <x:xf numFmtId="202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2" fontId="7" fillId="4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6" fontId="4" fillId="2" borderId="0" xfId="0" applyNumberFormat="1" applyFont="1" applyFill="1" applyBorder="1" applyAlignment="1">
      <x:alignment horizontal="center" vertical="center" wrapText="1"/>
    </x:xf>
    <x:xf numFmtId="207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2">
    <x:dxf>
      <x:font>
        <x:b/>
        <x:color rgb="FFA41C36"/>
      </x:font>
      <x:fill>
        <x:patternFill patternType="solid">
          <x:bgColor rgb="FFFFF0F1"/>
        </x:patternFill>
      </x:fill>
    </x:dxf>
    <x:dxf>
      <x:font>
        <x:b/>
        <x:color rgb="FFA41C36"/>
      </x:font>
      <x:fill>
        <x:patternFill patternType="solid">
          <x:bgColor rgb="FFFFF0F1"/>
        </x:patternFill>
      </x:fill>
    </x:dxf>
    <x:dxf>
      <x:font>
        <x:b/>
        <x:color rgb="FFA41C36"/>
      </x:font>
      <x:fill>
        <x:patternFill patternType="solid">
          <x:bgColor rgb="FFFFF0F1"/>
        </x:patternFill>
      </x:fill>
    </x:dxf>
    <x:dxf>
      <x:font>
        <x:b/>
        <x:color rgb="FFA41C36"/>
      </x:font>
      <x:fill>
        <x:patternFill patternType="solid">
          <x:bgColor rgb="FFFFF0F1"/>
        </x:patternFill>
      </x:fill>
    </x:dxf>
    <x:dxf>
      <x:font>
        <x:b/>
        <x:color rgb="FFA41C36"/>
      </x:font>
      <x:fill>
        <x:patternFill patternType="solid">
          <x:bgColor rgb="FFFFF0F1"/>
        </x:patternFill>
      </x:fill>
    </x:dxf>
    <x:dxf>
      <x:font>
        <x:b/>
        <x:color rgb="FFA41C36"/>
      </x:font>
      <x:fill>
        <x:patternFill patternType="solid">
          <x:bgColor rgb="FFFFF0F1"/>
        </x:patternFill>
      </x:fill>
    </x:dxf>
    <x:dxf>
      <x:font>
        <x:b/>
        <x:color rgb="FFA41C36"/>
      </x:font>
      <x:fill>
        <x:patternFill patternType="solid">
          <x:bgColor rgb="FFFFF0F1"/>
        </x:patternFill>
      </x:fill>
    </x:dxf>
    <x:dxf>
      <x:font>
        <x:b/>
        <x:color rgb="FFA41C36"/>
      </x:font>
      <x:fill>
        <x:patternFill patternType="solid">
          <x:bgColor rgb="FFFFF0F1"/>
        </x:patternFill>
      </x:fill>
    </x:dxf>
    <x:dxf>
      <x:font>
        <x:b/>
        <x:color rgb="FFA41C36"/>
      </x:font>
      <x:fill>
        <x:patternFill patternType="solid">
          <x:bgColor rgb="FFFFF0F1"/>
        </x:patternFill>
      </x:fill>
    </x:dxf>
    <x:dxf>
      <x:font>
        <x:b/>
        <x:color rgb="FFA41C36"/>
      </x:font>
      <x:fill>
        <x:patternFill patternType="solid">
          <x:bgColor rgb="FFFFF0F1"/>
        </x:patternFill>
      </x:fill>
    </x:dxf>
    <x:dxf>
      <x:font>
        <x:b/>
        <x:color rgb="FFA41C36"/>
      </x:font>
      <x:fill>
        <x:patternFill patternType="solid">
          <x:bgColor rgb="FFFFF0F1"/>
        </x:patternFill>
      </x:fill>
    </x:dxf>
    <x:dxf>
      <x:font>
        <x:b/>
        <x:color rgb="FFA41C36"/>
      </x:font>
      <x:fill>
        <x:patternFill patternType="solid">
          <x:bgColor rgb="FFFFF0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317a48e5743a4" /><Relationship Type="http://schemas.openxmlformats.org/officeDocument/2006/relationships/theme" Target="/xl/theme/theme1.xml" Id="R7c5ddffc7a1b4439" /><Relationship Type="http://schemas.openxmlformats.org/officeDocument/2006/relationships/sharedStrings" Target="/xl/sharedStrings.xml" Id="R3cbc0bd4960c4720" /><Relationship Type="http://schemas.openxmlformats.org/officeDocument/2006/relationships/worksheet" Target="/xl/worksheets/sheet1.xml" Id="R7c22edec616c42b4" /><Relationship Type="http://schemas.openxmlformats.org/officeDocument/2006/relationships/worksheet" Target="/xl/worksheets/sheet2.xml" Id="R00cdeda03b0944a5" /><Relationship Type="http://schemas.openxmlformats.org/officeDocument/2006/relationships/worksheet" Target="/xl/worksheets/sheet3.xml" Id="R0f5659efe92b4494" /><Relationship Type="http://schemas.openxmlformats.org/officeDocument/2006/relationships/worksheet" Target="/xl/worksheets/sheet4.xml" Id="R39f635b501934b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4EA"/>
  </x:sheetPr>
  <x:sheetViews>
    <x:sheetView showGridLines="0" workbookViewId="0"/>
  </x:sheetViews>
  <x:sheetFormatPr defaultRowHeight="15"/>
  <x:cols>
    <x:col min="1" max="1" width="2.5" hidden="0" customWidth="1"/>
    <x:col min="2" max="2" width="27.5" hidden="0" customWidth="1"/>
    <x:col min="3" max="3" width="16.8799991607666" hidden="0" customWidth="1"/>
    <x:col min="4" max="4" width="16.8799991607666" hidden="0" customWidth="1"/>
    <x:col min="5" max="5" width="19.3799991607666" hidden="0" customWidth="1"/>
    <x:col min="6" max="6" width="16.8799991607666" hidden="0" customWidth="1"/>
    <x:col min="7" max="7" width="18.75" hidden="0" customWidth="1"/>
    <x:col min="8" max="8" width="21.25" hidden="0" customWidth="1"/>
    <x:col min="9" max="9" width="2.5" hidden="0" customWidth="1"/>
    <x:col min="10" max="10" width="1.25" hidden="0" customWidth="1"/>
  </x:cols>
  <x:sheetData>
    <x:row r="1" ht="1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4" customHeight="1">
      <x:c r="A2" s="2"/>
      <x:c r="B2" s="3" t="str">
        <x:v>BriefGPU · Budget de location GPU</x:v>
      </x:c>
      <x:c r="C2" s="3"/>
      <x:c r="D2" s="3"/>
      <x:c r="E2" s="3"/>
      <x:c r="F2" s="3"/>
      <x:c r="G2" s="3"/>
      <x:c r="H2" s="3"/>
      <x:c r="I2" s="2"/>
      <x:c r="J2" s="2"/>
    </x:row>
    <x:row r="3" ht="25" customHeight="1">
      <x:c r="A3" s="2"/>
      <x:c r="B3" s="4"/>
      <x:c r="C3" s="4"/>
      <x:c r="D3" s="4"/>
      <x:c r="E3" s="4"/>
      <x:c r="F3" s="4"/>
      <x:c r="G3" s="4"/>
      <x:c r="H3" s="4"/>
      <x:c r="I3" s="2"/>
      <x:c r="J3" s="2"/>
    </x:row>
    <x:row r="4" ht="25" customHeight="1">
      <x:c r="A4" s="2"/>
      <x:c r="B4" s="5" t="str">
        <x:v>Hypothèses illustratives. Modifiez les cellules jaunes. Montants en USD.</x:v>
      </x:c>
      <x:c r="C4" s="2"/>
      <x:c r="D4" s="2"/>
      <x:c r="E4" s="2"/>
      <x:c r="F4" s="2"/>
      <x:c r="G4" s="2"/>
      <x:c r="H4" s="2"/>
      <x:c r="I4" s="2"/>
      <x:c r="J4" s="2"/>
    </x:row>
    <x:row r="5" ht="42" customHeight="1">
      <x:c r="A5" s="2"/>
      <x:c r="B5" s="9" t="str">
        <x:v>Configuration</x:v>
      </x:c>
      <x:c r="C5" s="9" t="str">
        <x:v>Votre choix</x:v>
      </x:c>
      <x:c r="D5" s="2"/>
      <x:c r="E5" s="9" t="str">
        <x:v>Hypothèses de coût</x:v>
      </x:c>
      <x:c r="F5" s="9" t="str">
        <x:v>Votre choix</x:v>
      </x:c>
      <x:c r="G5" s="2"/>
      <x:c r="H5" s="2"/>
      <x:c r="I5" s="2"/>
      <x:c r="J5" s="2"/>
    </x:row>
    <x:row r="6" ht="35" customHeight="1">
      <x:c r="A6" s="2"/>
      <x:c r="B6" s="2" t="str">
        <x:v>Identifiant du modèle</x:v>
      </x:c>
      <x:c r="C6" s="11" t="str">
        <x:v>rtx-a5000</x:v>
      </x:c>
      <x:c r="D6" s="2"/>
      <x:c r="E6" s="15" t="str">
        <x:v>Frais externes (facultatif)</x:v>
      </x:c>
      <x:c r="F6" s="16"/>
      <x:c r="G6" s="2"/>
      <x:c r="H6" s="5" t="str">
        <x:v>Vide = inconnu.</x:v>
      </x:c>
      <x:c r="I6" s="2"/>
      <x:c r="J6" s="2"/>
    </x:row>
    <x:row r="7" ht="35" customHeight="1">
      <x:c r="A7" s="2"/>
      <x:c r="B7" s="2" t="str">
        <x:v>Nombre de lots (1 à 10)</x:v>
      </x:c>
      <x:c r="C7" s="11" t="n">
        <x:v>1</x:v>
      </x:c>
      <x:c r="D7" s="2"/>
      <x:c r="E7" s="15" t="str">
        <x:v>Résultats acceptés (hypothèse)</x:v>
      </x:c>
      <x:c r="F7" s="17" t="n">
        <x:v>48</x:v>
      </x:c>
      <x:c r="G7" s="2"/>
      <x:c r="H7" s="5" t="str">
        <x:v>0 ou vide : n.a.</x:v>
      </x:c>
      <x:c r="I7" s="2"/>
      <x:c r="J7" s="2"/>
    </x:row>
    <x:row r="8" ht="35" customHeight="1">
      <x:c r="A8" s="2"/>
      <x:c r="B8" s="2" t="str">
        <x:v>GPU par lot</x:v>
      </x:c>
      <x:c r="C8" s="13" t="n">
        <x:f>IF(COUNTIFS('Tarifs'!$B$8:$B$22,C6)=1,INDEX('Tarifs'!$D$8:$D$22,MATCH(C6,'Tarifs'!$B$8:$B$22,0)),"Modèle invalide")</x:f>
        <x:v>1</x:v>
      </x:c>
      <x:c r="D8" s="2"/>
      <x:c r="E8" s="15" t="str">
        <x:v>Fenêtre sur location (jours)</x:v>
      </x:c>
      <x:c r="F8" s="19" t="n">
        <x:f>'Calendrier'!C14</x:f>
        <x:v>3</x:v>
      </x:c>
      <x:c r="G8" s="2"/>
      <x:c r="H8" s="5" t="str">
        <x:v>Voir Calendrier.</x:v>
      </x:c>
      <x:c r="I8" s="2"/>
      <x:c r="J8" s="2"/>
    </x:row>
    <x:row r="9" ht="35" customHeight="1">
      <x:c r="A9" s="2"/>
      <x:c r="B9" s="2" t="str">
        <x:v>GPU au total</x:v>
      </x:c>
      <x:c r="C9" s="14" t="n">
        <x:f>IF(ISNUMBER(C7),IF(AND(C7=INT(C7),C7&gt;=1,C7&lt;=10,ISNUMBER(C8)),C7*C8,"Corriger lots"),"Corriger lots")</x:f>
        <x:v>1</x:v>
      </x:c>
      <x:c r="D9" s="2"/>
      <x:c r="E9" s="15" t="str">
        <x:v>Préparation locale (jours)</x:v>
      </x:c>
      <x:c r="F9" s="19" t="str">
        <x:f>IF(ISBLANK('Calendrier'!C17),"",IF(IF(ISNUMBER('Calendrier'!C17),AND('Calendrier'!C17&gt;=0,'Calendrier'!C17&lt;=365,'Calendrier'!C17=ROUND('Calendrier'!C17,2)),FALSE),'Calendrier'!C17,"Corriger durée"))</x:f>
      </x:c>
      <x:c r="G9" s="2"/>
      <x:c r="H9" s="5" t="str">
        <x:v>Hors location.</x:v>
      </x:c>
      <x:c r="I9" s="2"/>
      <x:c r="J9" s="2"/>
    </x:row>
    <x:row r="10" ht="25" customHeight="1">
      <x:c r="A10" s="2"/>
      <x:c r="B10" s="2" t="str">
        <x:v>Modèle choisi</x:v>
      </x:c>
      <x:c r="C10" s="12" t="str">
        <x:f>IF(COUNTIFS('Tarifs'!$B$8:$B$22,C6)=1,INDEX('Tarifs'!$C$8:$C$22,MATCH(C6,'Tarifs'!$B$8:$B$22,0)),"Modèle invalide")</x:f>
        <x:v>NVIDIA RTX A5000 24GB</x:v>
      </x:c>
      <x:c r="D10" s="12"/>
      <x:c r="E10" s="12"/>
      <x:c r="F10" s="12"/>
      <x:c r="G10" s="12"/>
      <x:c r="H10" s="12"/>
      <x:c r="I10" s="2"/>
      <x:c r="J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30" customHeight="1">
      <x:c r="A12" s="2"/>
      <x:c r="B12" s="20" t="str">
        <x:v>Comparer les trois forfaits</x:v>
      </x:c>
      <x:c r="C12" s="20"/>
      <x:c r="D12" s="20"/>
      <x:c r="E12" s="20"/>
      <x:c r="F12" s="20"/>
      <x:c r="G12" s="20"/>
      <x:c r="H12" s="20"/>
      <x:c r="I12" s="2"/>
      <x:c r="J12" s="2"/>
    </x:row>
    <x:row r="13" ht="42" customHeight="1">
      <x:c r="A13" s="2"/>
      <x:c r="B13" s="9" t="str">
        <x:v>Forfait (jours)</x:v>
      </x:c>
      <x:c r="C13" s="9" t="str">
        <x:v>Prix / lot (USD)</x:v>
      </x:c>
      <x:c r="D13" s="9" t="str">
        <x:v>Lots × prix (USD)</x:v>
      </x:c>
      <x:c r="E13" s="9" t="str">
        <x:v>Fenêtre couverte</x:v>
      </x:c>
      <x:c r="F13" s="9" t="str">
        <x:v>Marge (jours)</x:v>
      </x:c>
      <x:c r="G13" s="9" t="str">
        <x:v>Forfait / résultat (USD)</x:v>
      </x:c>
      <x:c r="H13" s="9" t="str">
        <x:v>Budget global (USD)</x:v>
      </x:c>
      <x:c r="I13" s="2"/>
      <x:c r="J13" s="2"/>
    </x:row>
    <x:row r="14" ht="36" customHeight="1">
      <x:c r="A14" s="2"/>
      <x:c r="B14" s="22" t="n">
        <x:v>3</x:v>
      </x:c>
      <x:c r="C14" s="24" t="n">
        <x:f>IF(COUNTIFS('Tarifs'!$B$8:$B$22,$C$6)=1,INDEX('Tarifs'!$F$8:$H$22,MATCH($C$6,'Tarifs'!$B$8:$B$22,0),MATCH(B14,'Tarifs'!$F$7:$H$7,0)),"Modèle invalide")</x:f>
        <x:v>23.57</x:v>
      </x:c>
      <x:c r="D14" s="24" t="n">
        <x:f>IF(ISNUMBER($C$7),IF(AND(ISNUMBER(C14),$C$7=INT($C$7),$C$7&gt;=1,$C$7&lt;=10),ROUND(C14*$C$7,2),"Corriger les entrées"),"Corriger les entrées")</x:f>
        <x:v>23.57</x:v>
      </x:c>
      <x:c r="E14" s="21" t="str">
        <x:f>IF(ISNUMBER($F$8),IF(AND($F$8&gt;0,$F$8&lt;=B14),"Admissible","Insuffisant"),"Corriger le calendrier")</x:f>
        <x:v>Admissible</x:v>
      </x:c>
      <x:c r="F14" s="25" t="n">
        <x:f>IF(ISNUMBER($F$8),ROUND(B14-$F$8,2),"n.a.")</x:f>
        <x:v>0</x:v>
      </x:c>
      <x:c r="G14" s="24" t="n">
        <x:f>IF(ISBLANK($F$7),"n.a.",IF(IF(ISNUMBER($F$7),AND($F$7&gt;=0,$F$7&lt;=100000000,$F$7=INT($F$7)),FALSE),IF($F$7=0,"n.a.",IF(ISNUMBER(D14),D14/$F$7,"Corriger les entrées")),"Corriger résultats"))</x:f>
        <x:v>0.49104166666666665</x:v>
      </x:c>
      <x:c r="H14" s="24" t="str">
        <x:f>IF(ISBLANK($F$6),"Non renseigné",IF(IF(ISNUMBER($F$6),AND($F$6&gt;=0,$F$6&lt;=1000000,$F$6=ROUND($F$6,2)),FALSE),IF(ISNUMBER(D14),ROUND(SUM(D14,$F$6),2),"Corriger les entrées"),"Corriger frais"))</x:f>
        <x:v>Non renseigné</x:v>
      </x:c>
      <x:c r="I14" s="2"/>
      <x:c r="J14" s="2"/>
    </x:row>
    <x:row r="15" ht="36" customHeight="1">
      <x:c r="A15" s="2"/>
      <x:c r="B15" s="22" t="n">
        <x:v>7</x:v>
      </x:c>
      <x:c r="C15" s="24" t="n">
        <x:f>IF(COUNTIFS('Tarifs'!$B$8:$B$22,$C$6)=1,INDEX('Tarifs'!$F$8:$H$22,MATCH($C$6,'Tarifs'!$B$8:$B$22,0),MATCH(B15,'Tarifs'!$F$7:$H$7,0)),"Modèle invalide")</x:f>
        <x:v>55</x:v>
      </x:c>
      <x:c r="D15" s="24" t="n">
        <x:f>IF(ISNUMBER($C$7),IF(AND(ISNUMBER(C15),$C$7=INT($C$7),$C$7&gt;=1,$C$7&lt;=10),ROUND(C15*$C$7,2),"Corriger les entrées"),"Corriger les entrées")</x:f>
        <x:v>55</x:v>
      </x:c>
      <x:c r="E15" s="21" t="str">
        <x:f>IF(ISNUMBER($F$8),IF(AND($F$8&gt;0,$F$8&lt;=B15),"Admissible","Insuffisant"),"Corriger le calendrier")</x:f>
        <x:v>Admissible</x:v>
      </x:c>
      <x:c r="F15" s="25" t="n">
        <x:f>IF(ISNUMBER($F$8),ROUND(B15-$F$8,2),"n.a.")</x:f>
        <x:v>4</x:v>
      </x:c>
      <x:c r="G15" s="24" t="n">
        <x:f>IF(ISBLANK($F$7),"n.a.",IF(IF(ISNUMBER($F$7),AND($F$7&gt;=0,$F$7&lt;=100000000,$F$7=INT($F$7)),FALSE),IF($F$7=0,"n.a.",IF(ISNUMBER(D15),D15/$F$7,"Corriger les entrées")),"Corriger résultats"))</x:f>
        <x:v>1.1458333333333333</x:v>
      </x:c>
      <x:c r="H15" s="24" t="str">
        <x:f>IF(ISBLANK($F$6),"Non renseigné",IF(IF(ISNUMBER($F$6),AND($F$6&gt;=0,$F$6&lt;=1000000,$F$6=ROUND($F$6,2)),FALSE),IF(ISNUMBER(D15),ROUND(SUM(D15,$F$6),2),"Corriger les entrées"),"Corriger frais"))</x:f>
        <x:v>Non renseigné</x:v>
      </x:c>
      <x:c r="I15" s="2"/>
      <x:c r="J15" s="2"/>
    </x:row>
    <x:row r="16" ht="36" customHeight="1">
      <x:c r="A16" s="2"/>
      <x:c r="B16" s="26" t="n">
        <x:v>30</x:v>
      </x:c>
      <x:c r="C16" s="27" t="n">
        <x:f>IF(COUNTIFS('Tarifs'!$B$8:$B$22,$C$6)=1,INDEX('Tarifs'!$F$8:$H$22,MATCH($C$6,'Tarifs'!$B$8:$B$22,0),MATCH(B16,'Tarifs'!$F$7:$H$7,0)),"Modèle invalide")</x:f>
        <x:v>190</x:v>
      </x:c>
      <x:c r="D16" s="27" t="n">
        <x:f>IF(ISNUMBER($C$7),IF(AND(ISNUMBER(C16),$C$7=INT($C$7),$C$7&gt;=1,$C$7&lt;=10),ROUND(C16*$C$7,2),"Corriger les entrées"),"Corriger les entrées")</x:f>
        <x:v>190</x:v>
      </x:c>
      <x:c r="E16" s="28" t="str">
        <x:f>IF(ISNUMBER($F$8),IF(AND($F$8&gt;0,$F$8&lt;=B16),"Admissible","Insuffisant"),"Corriger le calendrier")</x:f>
        <x:v>Admissible</x:v>
      </x:c>
      <x:c r="F16" s="29" t="n">
        <x:f>IF(ISNUMBER($F$8),ROUND(B16-$F$8,2),"n.a.")</x:f>
        <x:v>27</x:v>
      </x:c>
      <x:c r="G16" s="27" t="n">
        <x:f>IF(ISBLANK($F$7),"n.a.",IF(IF(ISNUMBER($F$7),AND($F$7&gt;=0,$F$7&lt;=100000000,$F$7=INT($F$7)),FALSE),IF($F$7=0,"n.a.",IF(ISNUMBER(D16),D16/$F$7,"Corriger les entrées")),"Corriger résultats"))</x:f>
        <x:v>3.9583333333333335</x:v>
      </x:c>
      <x:c r="H16" s="27" t="str">
        <x:f>IF(ISBLANK($F$6),"Non renseigné",IF(IF(ISNUMBER($F$6),AND($F$6&gt;=0,$F$6&lt;=1000000,$F$6=ROUND($F$6,2)),FALSE),IF(ISNUMBER(D16),ROUND(SUM(D16,$F$6),2),"Corriger les entrées"),"Corriger frais"))</x:f>
        <x:v>Non renseigné</x:v>
      </x:c>
      <x:c r="I16" s="2"/>
      <x:c r="J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5" customHeight="1">
      <x:c r="A19" s="2"/>
      <x:c r="B19" s="5" t="str">
        <x:v>Le prix d’un lot inclut déjà ses GPU. Le B200 contient deux cartes par lot.</x:v>
      </x:c>
      <x:c r="C19" s="2"/>
      <x:c r="D19" s="2"/>
      <x:c r="E19" s="2"/>
      <x:c r="F19" s="2"/>
      <x:c r="G19" s="2"/>
      <x:c r="H19" s="2"/>
      <x:c r="I19" s="2"/>
      <x:c r="J19" s="2"/>
    </x:row>
    <x:row r="20" ht="25" customHeight="1">
      <x:c r="A20" s="2"/>
      <x:c r="B20" s="5" t="str">
        <x:v>Frais externes : zéro signifie « aucun frais retenu dans mon estimation ».</x:v>
      </x:c>
      <x:c r="C20" s="2"/>
      <x:c r="D20" s="2"/>
      <x:c r="E20" s="2"/>
      <x:c r="F20" s="2"/>
      <x:c r="G20" s="2"/>
      <x:c r="H20" s="2"/>
      <x:c r="I20" s="2"/>
      <x:c r="J20" s="2"/>
    </x:row>
    <x:row r="21" ht="25" customHeight="1">
      <x:c r="A21" s="2"/>
      <x:c r="B21" s="5" t="str">
        <x:v>Les résultats acceptés sont votre hypothèse de travail, jamais une mesure de performance GPU.</x:v>
      </x:c>
      <x:c r="C21" s="2"/>
      <x:c r="D21" s="2"/>
      <x:c r="E21" s="2"/>
      <x:c r="F21" s="2"/>
      <x:c r="G21" s="2"/>
      <x:c r="H21" s="2"/>
      <x:c r="I21" s="2"/>
      <x:c r="J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5" customHeight="1">
      <x:c r="A23" s="2"/>
      <x:c r="B23" s="5" t="str">
        <x:v>Admissible : fenêtre supérieure à zéro et inférieure ou égale à la durée du forfait.</x:v>
      </x:c>
      <x:c r="C23" s="2"/>
      <x:c r="D23" s="2"/>
      <x:c r="E23" s="2"/>
      <x:c r="F23" s="2"/>
      <x:c r="G23" s="2"/>
      <x:c r="H23" s="2"/>
      <x:c r="I23" s="2"/>
      <x:c r="J23" s="2"/>
    </x:row>
    <x:row r="24" ht="25" customHeight="1">
      <x:c r="A24" s="2"/>
      <x:c r="B24" s="5" t="str">
        <x:v>Chaque ligne compare un seul forfait. Aucune addition, reconduction ou réservation automatique.</x:v>
      </x:c>
      <x:c r="C24" s="2"/>
      <x:c r="D24" s="2"/>
      <x:c r="E24" s="2"/>
      <x:c r="F24" s="2"/>
      <x:c r="G24" s="2"/>
      <x:c r="H24" s="2"/>
      <x:c r="I24" s="2"/>
      <x:c r="J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5" customHeight="1">
      <x:c r="A26" s="2"/>
      <x:c r="B26" s="5" t="str">
        <x:v>Les tarifs datés sont regroupés dans Tarifs. Le fonctionnement est décrit dans Mode emploi.</x:v>
      </x:c>
      <x:c r="C26" s="2"/>
      <x:c r="D26" s="2"/>
      <x:c r="E26" s="2"/>
      <x:c r="F26" s="2"/>
      <x:c r="G26" s="2"/>
      <x:c r="H26" s="2"/>
      <x:c r="I26" s="2"/>
      <x:c r="J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conditionalFormatting sqref="E14:E16">
    <x:cfRule type="containsText" dxfId="0" priority="1" operator="containsText" text="Insuffisant"/>
    <x:cfRule type="containsText" dxfId="1" priority="2" operator="containsText" text="Corriger"/>
  </x:conditionalFormatting>
  <x:conditionalFormatting sqref="C6:C6">
    <x:cfRule type="expression" dxfId="2" priority="3">
      <x:formula>COUNTIFS('Tarifs'!$B$8:$B$22,C6)&lt;&gt;1</x:formula>
    </x:cfRule>
  </x:conditionalFormatting>
  <x:conditionalFormatting sqref="C7:C7">
    <x:cfRule type="expression" dxfId="3" priority="4">
      <x:formula>NOT(IF(ISNUMBER(C7),AND(C7&gt;=1,C7&lt;=10,C7=INT(C7)),FALSE))</x:formula>
    </x:cfRule>
  </x:conditionalFormatting>
  <x:conditionalFormatting sqref="F6:F6">
    <x:cfRule type="expression" dxfId="4" priority="5">
      <x:formula>NOT(IF(ISBLANK(F6),TRUE,IF(ISNUMBER(F6),AND(F6&gt;=0,F6&lt;=1000000,F6=ROUND(F6,2)),FALSE)))</x:formula>
    </x:cfRule>
  </x:conditionalFormatting>
  <x:conditionalFormatting sqref="F7:F7">
    <x:cfRule type="expression" dxfId="5" priority="6">
      <x:formula>NOT(IF(ISBLANK(F7),TRUE,IF(ISNUMBER(F7),AND(F7&gt;=0,F7&lt;=100000000,F7=INT(F7)),FALSE)))</x:formula>
    </x:cfRule>
  </x:conditionalFormatting>
  <x:dataValidations count="4">
    <x:dataValidation type="list" errorStyle="stop" showErrorMessage="1" errorTitle="Modèle du catalogue" error="Choisissez un identifiant dans la liste." sqref="C6">
      <x:formula1>"b200,h200-sxm,h100-sxm,h100-pcie,mi300x,a100-sxm,l40s,rtx-6000-ada,rtx-5090,rtx-4090,rtx-a6000,a40,l4,rtx-3090,rtx-a5000"</x:formula1>
    </x:dataValidation>
    <x:dataValidation type="whole" errorStyle="stop" operator="between" showErrorMessage="1" errorTitle="Nombre de lots" error="Saisissez un entier de 1 à 10." sqref="C7">
      <x:formula1>1</x:formula1>
      <x:formula2>10</x:formula2>
    </x:dataValidation>
    <x:dataValidation type="custom" errorStyle="stop" showErrorMessage="1" errorTitle="Frais externes" error="Laissez vide ou saisissez de 0 à 1 000 000 USD, avec deux décimales au maximum." sqref="F6">
      <x:formula1>IF(ISBLANK(F6),TRUE,IF(ISNUMBER(F6),AND(F6&gt;=0,F6&lt;=1000000,F6=ROUND(F6,2)),FALSE))</x:formula1>
    </x:dataValidation>
    <x:dataValidation type="custom" errorStyle="stop" showErrorMessage="1" errorTitle="Résultats estimés" error="Laissez vide ou saisissez un entier de 0 à 100 000 000." sqref="F7">
      <x:formula1>IF(ISBLANK(F7),TRUE,IF(ISNUMBER(F7),AND(F7&gt;=0,F7&lt;=100000000,F7=INT(F7)),FALSE))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284F2"/>
  </x:sheetPr>
  <x:sheetViews>
    <x:sheetView showGridLines="0" workbookViewId="0"/>
  </x:sheetViews>
  <x:sheetFormatPr defaultRowHeight="15"/>
  <x:cols>
    <x:col min="1" max="1" width="2.5" hidden="0" customWidth="1"/>
    <x:col min="2" max="2" width="35.630001068115234" hidden="0" customWidth="1"/>
    <x:col min="3" max="3" width="18.1299991607666" hidden="0" customWidth="1"/>
    <x:col min="4" max="4" width="18.1299991607666" hidden="0" customWidth="1"/>
    <x:col min="5" max="5" width="18.1299991607666" hidden="0" customWidth="1"/>
    <x:col min="6" max="6" width="2.5" hidden="0" customWidth="1"/>
    <x:col min="7" max="7" width="54.380001068115234" hidden="0" customWidth="1"/>
    <x:col min="8" max="8" width="1.8799999952316284" hidden="0" customWidth="1"/>
    <x:col min="9" max="9" width="1.25" hidden="0" customWidth="1"/>
    <x:col min="10" max="10" width="1.25" hidden="0" customWidth="1"/>
  </x:cols>
  <x:sheetData>
    <x:row r="1" ht="1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4" customHeight="1">
      <x:c r="A2" s="2"/>
      <x:c r="B2" s="3" t="str">
        <x:v>BriefGPU · Calendrier de votre séance</x:v>
      </x:c>
      <x:c r="C2" s="3"/>
      <x:c r="D2" s="3"/>
      <x:c r="E2" s="3"/>
      <x:c r="F2" s="3"/>
      <x:c r="G2" s="3"/>
      <x:c r="H2" s="2"/>
      <x:c r="I2" s="2"/>
      <x:c r="J2" s="2"/>
    </x:row>
    <x:row r="3" ht="25" customHeight="1">
      <x:c r="A3" s="2"/>
      <x:c r="B3" s="4"/>
      <x:c r="C3" s="4"/>
      <x:c r="D3" s="4"/>
      <x:c r="E3" s="4"/>
      <x:c r="F3" s="4"/>
      <x:c r="G3" s="4"/>
      <x:c r="H3" s="2"/>
      <x:c r="I3" s="2"/>
      <x:c r="J3" s="2"/>
    </x:row>
    <x:row r="4" ht="25" customHeight="1">
      <x:c r="A4" s="2"/>
      <x:c r="B4" s="5" t="str">
        <x:v>Chaque phase : de 0 à 365 jours, avec deux décimales au maximum.</x:v>
      </x:c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5" t="str">
        <x:v>Les cinq phases sont additionnées dans l’ordre. Aucune date de réservation n’est calculée.</x:v>
      </x:c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42" customHeight="1">
      <x:c r="A7" s="2"/>
      <x:c r="B7" s="9" t="str">
        <x:v>Phase sur la location</x:v>
      </x:c>
      <x:c r="C7" s="9" t="str">
        <x:v>Durée (jours)</x:v>
      </x:c>
      <x:c r="D7" s="9" t="str">
        <x:v>Début relatif (jour)</x:v>
      </x:c>
      <x:c r="E7" s="9" t="str">
        <x:v>Fin relative (jour)</x:v>
      </x:c>
      <x:c r="F7" s="2"/>
      <x:c r="G7" s="20" t="str">
        <x:v>À prévoir</x:v>
      </x:c>
      <x:c r="H7" s="2"/>
      <x:c r="I7" s="2"/>
      <x:c r="J7" s="2"/>
    </x:row>
    <x:row r="8" ht="34" customHeight="1">
      <x:c r="A8" s="2"/>
      <x:c r="B8" s="2" t="str">
        <x:v>Préparation sur location</x:v>
      </x:c>
      <x:c r="C8" s="30" t="n">
        <x:v>0.5</x:v>
      </x:c>
      <x:c r="D8" s="18" t="n">
        <x:f>0</x:f>
        <x:v>0</x:v>
      </x:c>
      <x:c r="E8" s="18" t="n">
        <x:f>IF(IF(ISNUMBER(C8),AND(C8&gt;=0,C8&lt;=365,C8=ROUND(C8,2)),FALSE),IF(ISNUMBER(D8),ROUND(SUM(D8,C8),2),"À corriger"),"À corriger")</x:f>
        <x:v>0.5</x:v>
      </x:c>
      <x:c r="F8" s="2"/>
      <x:c r="G8" s="2" t="str">
        <x:v>Installer, charger et faire le premier essai.</x:v>
      </x:c>
      <x:c r="H8" s="2"/>
      <x:c r="I8" s="2"/>
      <x:c r="J8" s="2"/>
    </x:row>
    <x:row r="9" ht="34" customHeight="1">
      <x:c r="A9" s="2"/>
      <x:c r="B9" s="2" t="str">
        <x:v>Travail actif</x:v>
      </x:c>
      <x:c r="C9" s="30" t="n">
        <x:v>1</x:v>
      </x:c>
      <x:c r="D9" s="18" t="n">
        <x:f>E8</x:f>
        <x:v>0.5</x:v>
      </x:c>
      <x:c r="E9" s="18" t="n">
        <x:f>IF(IF(ISNUMBER(C9),AND(C9&gt;=0,C9&lt;=365,C9=ROUND(C9,2)),FALSE),IF(ISNUMBER(D9),ROUND(SUM(D9,C9),2),"À corriger"),"À corriger")</x:f>
        <x:v>1.5</x:v>
      </x:c>
      <x:c r="F9" s="2"/>
      <x:c r="G9" s="2" t="str">
        <x:v>Exécuter les traitements planifiés.</x:v>
      </x:c>
      <x:c r="H9" s="2"/>
      <x:c r="I9" s="2"/>
      <x:c r="J9" s="2"/>
    </x:row>
    <x:row r="10" ht="34" customHeight="1">
      <x:c r="A10" s="2"/>
      <x:c r="B10" s="2" t="str">
        <x:v>Attente</x:v>
      </x:c>
      <x:c r="C10" s="30" t="n">
        <x:v>0.5</x:v>
      </x:c>
      <x:c r="D10" s="18" t="n">
        <x:f>E9</x:f>
        <x:v>1.5</x:v>
      </x:c>
      <x:c r="E10" s="18" t="n">
        <x:f>IF(IF(ISNUMBER(C10),AND(C10&gt;=0,C10&lt;=365,C10=ROUND(C10,2)),FALSE),IF(ISNUMBER(D10),ROUND(SUM(D10,C10),2),"À corriger"),"À corriger")</x:f>
        <x:v>2</x:v>
      </x:c>
      <x:c r="F10" s="2"/>
      <x:c r="G10" s="2" t="str">
        <x:v>Attendre un retour ou une entrée nécessaire.</x:v>
      </x:c>
      <x:c r="H10" s="2"/>
      <x:c r="I10" s="2"/>
      <x:c r="J10" s="2"/>
    </x:row>
    <x:row r="11" ht="34" customHeight="1">
      <x:c r="A11" s="2"/>
      <x:c r="B11" s="2" t="str">
        <x:v>Reprise</x:v>
      </x:c>
      <x:c r="C11" s="30" t="n">
        <x:v>0.5</x:v>
      </x:c>
      <x:c r="D11" s="18" t="n">
        <x:f>E10</x:f>
        <x:v>2</x:v>
      </x:c>
      <x:c r="E11" s="18" t="n">
        <x:f>IF(IF(ISNUMBER(C11),AND(C11&gt;=0,C11&lt;=365,C11=ROUND(C11,2)),FALSE),IF(ISNUMBER(D11),ROUND(SUM(D11,C11),2),"À corriger"),"À corriger")</x:f>
        <x:v>2.5</x:v>
      </x:c>
      <x:c r="F11" s="2"/>
      <x:c r="G11" s="2" t="str">
        <x:v>Corriger puis refaire les éléments concernés.</x:v>
      </x:c>
      <x:c r="H11" s="2"/>
      <x:c r="I11" s="2"/>
      <x:c r="J11" s="2"/>
    </x:row>
    <x:row r="12" ht="34" customHeight="1">
      <x:c r="A12" s="2"/>
      <x:c r="B12" s="2" t="str">
        <x:v>Export et vérification</x:v>
      </x:c>
      <x:c r="C12" s="30" t="n">
        <x:v>0.5</x:v>
      </x:c>
      <x:c r="D12" s="18" t="n">
        <x:f>E11</x:f>
        <x:v>2.5</x:v>
      </x:c>
      <x:c r="E12" s="18" t="n">
        <x:f>IF(IF(ISNUMBER(C12),AND(C12&gt;=0,C12&lt;=365,C12=ROUND(C12,2)),FALSE),IF(ISNUMBER(D12),ROUND(SUM(D12,C12),2),"À corriger"),"À corriger")</x:f>
        <x:v>3</x:v>
      </x:c>
      <x:c r="F12" s="2"/>
      <x:c r="G12" s="2" t="str">
        <x:v>Copier les résultats et vérifier leur ouverture.</x:v>
      </x:c>
      <x:c r="H12" s="2"/>
      <x:c r="I12" s="2"/>
      <x:c r="J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34" customHeight="1">
      <x:c r="A14" s="2"/>
      <x:c r="B14" s="32" t="str">
        <x:v>Fenêtre totale sur location</x:v>
      </x:c>
      <x:c r="C14" s="33" t="n">
        <x:f>IF(COUNT(E8:E12)=5,ROUND(SUM(C8:C12),2),"À corriger")</x:f>
        <x:v>3</x:v>
      </x:c>
      <x:c r="D14" s="32"/>
      <x:c r="E14" s="32"/>
      <x:c r="F14" s="2"/>
      <x:c r="G14" s="2"/>
      <x:c r="H14" s="2"/>
      <x:c r="I14" s="2"/>
      <x:c r="J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5" customHeight="1">
      <x:c r="A17" s="2"/>
      <x:c r="B17" s="2" t="str">
        <x:v>Préparation locale (facultatif)</x:v>
      </x:c>
      <x:c r="C17" s="30"/>
      <x:c r="D17" s="2"/>
      <x:c r="E17" s="2"/>
      <x:c r="F17" s="2"/>
      <x:c r="G17" s="5" t="str">
        <x:v>Hors location. Cette durée n’entre pas dans la fenêtre.</x:v>
      </x:c>
      <x:c r="H17" s="2"/>
      <x:c r="I17" s="2"/>
      <x:c r="J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5" customHeight="1">
      <x:c r="A20" s="2"/>
      <x:c r="B20" s="5" t="str">
        <x:v>Une phase à zéro reste une hypothèse explicite. Une phase vide doit être renseignée.</x:v>
      </x:c>
      <x:c r="C20" s="2"/>
      <x:c r="D20" s="2"/>
      <x:c r="E20" s="2"/>
      <x:c r="F20" s="2"/>
      <x:c r="G20" s="2"/>
      <x:c r="H20" s="2"/>
      <x:c r="I20" s="2"/>
      <x:c r="J20" s="2"/>
    </x:row>
    <x:row r="21" ht="25" customHeight="1">
      <x:c r="A21" s="2"/>
      <x:c r="B21" s="5" t="str">
        <x:v>Les durées décrivent votre organisation. Elles ne prédisent pas le temps de calcul d’un GPU.</x:v>
      </x:c>
      <x:c r="C21" s="2"/>
      <x:c r="D21" s="2"/>
      <x:c r="E21" s="2"/>
      <x:c r="F21" s="2"/>
      <x:c r="G21" s="2"/>
      <x:c r="H21" s="2"/>
      <x:c r="I21" s="2"/>
      <x:c r="J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</x:sheetData>
  <x:conditionalFormatting sqref="C8:C8">
    <x:cfRule type="expression" dxfId="6" priority="1">
      <x:formula>NOT(IF(ISNUMBER(C8),AND(C8&gt;=0,C8&lt;=365,C8=ROUND(C8,2)),FALSE))</x:formula>
    </x:cfRule>
  </x:conditionalFormatting>
  <x:conditionalFormatting sqref="C9:C9">
    <x:cfRule type="expression" dxfId="7" priority="2">
      <x:formula>NOT(IF(ISNUMBER(C9),AND(C9&gt;=0,C9&lt;=365,C9=ROUND(C9,2)),FALSE))</x:formula>
    </x:cfRule>
  </x:conditionalFormatting>
  <x:conditionalFormatting sqref="C10:C10">
    <x:cfRule type="expression" dxfId="8" priority="3">
      <x:formula>NOT(IF(ISNUMBER(C10),AND(C10&gt;=0,C10&lt;=365,C10=ROUND(C10,2)),FALSE))</x:formula>
    </x:cfRule>
  </x:conditionalFormatting>
  <x:conditionalFormatting sqref="C11:C11">
    <x:cfRule type="expression" dxfId="9" priority="4">
      <x:formula>NOT(IF(ISNUMBER(C11),AND(C11&gt;=0,C11&lt;=365,C11=ROUND(C11,2)),FALSE))</x:formula>
    </x:cfRule>
  </x:conditionalFormatting>
  <x:conditionalFormatting sqref="C12:C12">
    <x:cfRule type="expression" dxfId="10" priority="5">
      <x:formula>NOT(IF(ISNUMBER(C12),AND(C12&gt;=0,C12&lt;=365,C12=ROUND(C12,2)),FALSE))</x:formula>
    </x:cfRule>
  </x:conditionalFormatting>
  <x:conditionalFormatting sqref="C17:C17">
    <x:cfRule type="expression" dxfId="11" priority="6">
      <x:formula>NOT(IF(ISBLANK(C17),TRUE,IF(ISNUMBER(C17),AND(C17&gt;=0,C17&lt;=365,C17=ROUND(C17,2)),FALSE)))</x:formula>
    </x:cfRule>
  </x:conditionalFormatting>
  <x:dataValidations count="2">
    <x:dataValidation type="custom" errorStyle="stop" showErrorMessage="1" errorTitle="Durée de phase" error="Saisissez de 0 à 365 jours, avec deux décimales au maximum. Une phase vide est invalide." sqref="C8:C12">
      <x:formula1>IF(ISNUMBER(C8),AND(C8&gt;=0,C8&lt;=365,C8=ROUND(C8,2)),FALSE)</x:formula1>
    </x:dataValidation>
    <x:dataValidation type="custom" errorStyle="stop" showErrorMessage="1" errorTitle="Préparation locale" error="Laissez vide ou saisissez de 0 à 365 jours, avec deux décimales au maximum." sqref="C17">
      <x:formula1>IF(ISBLANK(C17),TRUE,IF(ISNUMBER(C17),AND(C17&gt;=0,C17&lt;=365,C17=ROUND(C17,2)),FALSE))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C9D6F5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.5" hidden="0" customWidth="1"/>
    <x:col min="2" max="2" width="19.3799991607666" hidden="0" customWidth="1"/>
    <x:col min="3" max="3" width="38.130001068115234" hidden="0" customWidth="1"/>
    <x:col min="4" max="4" width="12.5" hidden="0" customWidth="1"/>
    <x:col min="5" max="5" width="13.75" hidden="0" customWidth="1"/>
    <x:col min="6" max="6" width="17.5" hidden="0" customWidth="1"/>
    <x:col min="7" max="7" width="17.5" hidden="0" customWidth="1"/>
    <x:col min="8" max="8" width="17.5" hidden="0" customWidth="1"/>
    <x:col min="9" max="9" width="11.25" hidden="0" customWidth="1"/>
    <x:col min="10" max="10" width="1.8799999952316284" hidden="0" customWidth="1"/>
  </x:cols>
  <x:sheetData>
    <x:row r="1" ht="1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4" customHeight="1">
      <x:c r="A2" s="2"/>
      <x:c r="B2" s="3" t="str">
        <x:v>BriefGPU · Tarifs des quinze modèles</x:v>
      </x:c>
      <x:c r="C2" s="3"/>
      <x:c r="D2" s="3"/>
      <x:c r="E2" s="3"/>
      <x:c r="F2" s="3"/>
      <x:c r="G2" s="3"/>
      <x:c r="H2" s="3"/>
      <x:c r="I2" s="3"/>
      <x:c r="J2" s="2"/>
    </x:row>
    <x:row r="3" ht="25" customHeight="1">
      <x:c r="A3" s="2"/>
      <x:c r="B3" s="4"/>
      <x:c r="C3" s="4"/>
      <x:c r="D3" s="4"/>
      <x:c r="E3" s="4"/>
      <x:c r="F3" s="4"/>
      <x:c r="G3" s="4"/>
      <x:c r="H3" s="4"/>
      <x:c r="I3" s="4"/>
      <x:c r="J3" s="2"/>
    </x:row>
    <x:row r="4" ht="25" customHeight="1">
      <x:c r="A4" s="2"/>
      <x:c r="B4" s="5" t="str">
        <x:v>Source : https://briefgpu.com/tarifs</x:v>
      </x:c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 t="str">
        <x:v>Date des tarifs</x:v>
      </x:c>
      <x:c r="C5" s="34" t="n">
        <x:v>46289</x:v>
      </x:c>
      <x:c r="D5" s="2"/>
      <x:c r="E5" s="2"/>
      <x:c r="F5" s="2" t="str">
        <x:v>Catalogue : gpu-reference-2026-09-24-v1</x:v>
      </x:c>
      <x:c r="G5" s="2"/>
      <x:c r="H5" s="2"/>
      <x:c r="I5" s="2"/>
      <x:c r="J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42" customHeight="1">
      <x:c r="A7" s="2"/>
      <x:c r="B7" s="9" t="str">
        <x:v>Identifiant</x:v>
      </x:c>
      <x:c r="C7" s="9" t="str">
        <x:v>Modèle / lot</x:v>
      </x:c>
      <x:c r="D7" s="9" t="str">
        <x:v>GPU / lot</x:v>
      </x:c>
      <x:c r="E7" s="9" t="str">
        <x:v>Go / GPU</x:v>
      </x:c>
      <x:c r="F7" s="35" t="n">
        <x:v>3</x:v>
      </x:c>
      <x:c r="G7" s="35" t="n">
        <x:v>7</x:v>
      </x:c>
      <x:c r="H7" s="35" t="n">
        <x:v>30</x:v>
      </x:c>
      <x:c r="I7" s="9" t="str">
        <x:v>Devise</x:v>
      </x:c>
      <x:c r="J7" s="2"/>
    </x:row>
    <x:row r="8" ht="29" customHeight="1">
      <x:c r="A8" s="2"/>
      <x:c r="B8" s="2" t="str">
        <x:v>b200</x:v>
      </x:c>
      <x:c r="C8" s="2" t="str">
        <x:v>2 × NVIDIA B200 SXM</x:v>
      </x:c>
      <x:c r="D8" s="36" t="n">
        <x:v>2</x:v>
      </x:c>
      <x:c r="E8" s="36" t="n">
        <x:v>180</x:v>
      </x:c>
      <x:c r="F8" s="23" t="n">
        <x:v>887.57</x:v>
      </x:c>
      <x:c r="G8" s="23" t="n">
        <x:v>2071</x:v>
      </x:c>
      <x:c r="H8" s="23" t="n">
        <x:v>7391</x:v>
      </x:c>
      <x:c r="I8" s="2" t="str">
        <x:v>USD</x:v>
      </x:c>
      <x:c r="J8" s="2"/>
    </x:row>
    <x:row r="9" ht="29" customHeight="1">
      <x:c r="A9" s="2"/>
      <x:c r="B9" s="2" t="str">
        <x:v>h200-sxm</x:v>
      </x:c>
      <x:c r="C9" s="2" t="str">
        <x:v>NVIDIA H200 SXM 141GB</x:v>
      </x:c>
      <x:c r="D9" s="36" t="n">
        <x:v>1</x:v>
      </x:c>
      <x:c r="E9" s="36" t="n">
        <x:v>141</x:v>
      </x:c>
      <x:c r="F9" s="23" t="n">
        <x:v>274.29</x:v>
      </x:c>
      <x:c r="G9" s="23" t="n">
        <x:v>640</x:v>
      </x:c>
      <x:c r="H9" s="23" t="n">
        <x:v>2290</x:v>
      </x:c>
      <x:c r="I9" s="2" t="str">
        <x:v>USD</x:v>
      </x:c>
      <x:c r="J9" s="2"/>
    </x:row>
    <x:row r="10" ht="29" customHeight="1">
      <x:c r="A10" s="2"/>
      <x:c r="B10" s="2" t="str">
        <x:v>h100-sxm</x:v>
      </x:c>
      <x:c r="C10" s="2" t="str">
        <x:v>NVIDIA H100 SXM 80GB</x:v>
      </x:c>
      <x:c r="D10" s="36" t="n">
        <x:v>1</x:v>
      </x:c>
      <x:c r="E10" s="36" t="n">
        <x:v>80</x:v>
      </x:c>
      <x:c r="F10" s="23" t="n">
        <x:v>203.57</x:v>
      </x:c>
      <x:c r="G10" s="23" t="n">
        <x:v>475</x:v>
      </x:c>
      <x:c r="H10" s="23" t="n">
        <x:v>1690</x:v>
      </x:c>
      <x:c r="I10" s="2" t="str">
        <x:v>USD</x:v>
      </x:c>
      <x:c r="J10" s="2"/>
    </x:row>
    <x:row r="11" ht="29" customHeight="1">
      <x:c r="A11" s="2"/>
      <x:c r="B11" s="2" t="str">
        <x:v>h100-pcie</x:v>
      </x:c>
      <x:c r="C11" s="2" t="str">
        <x:v>NVIDIA H100 PCIe 80GB</x:v>
      </x:c>
      <x:c r="D11" s="36" t="n">
        <x:v>1</x:v>
      </x:c>
      <x:c r="E11" s="36" t="n">
        <x:v>80</x:v>
      </x:c>
      <x:c r="F11" s="23" t="n">
        <x:v>180</x:v>
      </x:c>
      <x:c r="G11" s="23" t="n">
        <x:v>420</x:v>
      </x:c>
      <x:c r="H11" s="23" t="n">
        <x:v>1490</x:v>
      </x:c>
      <x:c r="I11" s="2" t="str">
        <x:v>USD</x:v>
      </x:c>
      <x:c r="J11" s="2"/>
    </x:row>
    <x:row r="12" ht="29" customHeight="1">
      <x:c r="A12" s="2"/>
      <x:c r="B12" s="2" t="str">
        <x:v>mi300x</x:v>
      </x:c>
      <x:c r="C12" s="2" t="str">
        <x:v>AMD Instinct MI300X 192GB</x:v>
      </x:c>
      <x:c r="D12" s="36" t="n">
        <x:v>1</x:v>
      </x:c>
      <x:c r="E12" s="36" t="n">
        <x:v>192</x:v>
      </x:c>
      <x:c r="F12" s="23" t="n">
        <x:v>192.86</x:v>
      </x:c>
      <x:c r="G12" s="23" t="n">
        <x:v>450</x:v>
      </x:c>
      <x:c r="H12" s="23" t="n">
        <x:v>1590</x:v>
      </x:c>
      <x:c r="I12" s="2" t="str">
        <x:v>USD</x:v>
      </x:c>
      <x:c r="J12" s="2"/>
    </x:row>
    <x:row r="13" ht="29" customHeight="1">
      <x:c r="A13" s="2"/>
      <x:c r="B13" s="2" t="str">
        <x:v>a100-sxm</x:v>
      </x:c>
      <x:c r="C13" s="2" t="str">
        <x:v>NVIDIA A100 SXM 80GB</x:v>
      </x:c>
      <x:c r="D13" s="36" t="n">
        <x:v>1</x:v>
      </x:c>
      <x:c r="E13" s="36" t="n">
        <x:v>80</x:v>
      </x:c>
      <x:c r="F13" s="23" t="n">
        <x:v>120</x:v>
      </x:c>
      <x:c r="G13" s="23" t="n">
        <x:v>280</x:v>
      </x:c>
      <x:c r="H13" s="23" t="n">
        <x:v>990</x:v>
      </x:c>
      <x:c r="I13" s="2" t="str">
        <x:v>USD</x:v>
      </x:c>
      <x:c r="J13" s="2"/>
    </x:row>
    <x:row r="14" ht="29" customHeight="1">
      <x:c r="A14" s="2"/>
      <x:c r="B14" s="2" t="str">
        <x:v>l40s</x:v>
      </x:c>
      <x:c r="C14" s="2" t="str">
        <x:v>NVIDIA L40S 48GB</x:v>
      </x:c>
      <x:c r="D14" s="36" t="n">
        <x:v>1</x:v>
      </x:c>
      <x:c r="E14" s="36" t="n">
        <x:v>48</x:v>
      </x:c>
      <x:c r="F14" s="23" t="n">
        <x:v>63.43</x:v>
      </x:c>
      <x:c r="G14" s="23" t="n">
        <x:v>148</x:v>
      </x:c>
      <x:c r="H14" s="23" t="n">
        <x:v>520</x:v>
      </x:c>
      <x:c r="I14" s="2" t="str">
        <x:v>USD</x:v>
      </x:c>
      <x:c r="J14" s="2"/>
    </x:row>
    <x:row r="15" ht="29" customHeight="1">
      <x:c r="A15" s="2"/>
      <x:c r="B15" s="2" t="str">
        <x:v>rtx-6000-ada</x:v>
      </x:c>
      <x:c r="C15" s="2" t="str">
        <x:v>NVIDIA RTX 6000 Ada 48GB</x:v>
      </x:c>
      <x:c r="D15" s="36" t="n">
        <x:v>1</x:v>
      </x:c>
      <x:c r="E15" s="36" t="n">
        <x:v>48</x:v>
      </x:c>
      <x:c r="F15" s="23" t="n">
        <x:v>55.71</x:v>
      </x:c>
      <x:c r="G15" s="23" t="n">
        <x:v>130</x:v>
      </x:c>
      <x:c r="H15" s="23" t="n">
        <x:v>460</x:v>
      </x:c>
      <x:c r="I15" s="2" t="str">
        <x:v>USD</x:v>
      </x:c>
      <x:c r="J15" s="2"/>
    </x:row>
    <x:row r="16" ht="29" customHeight="1">
      <x:c r="A16" s="2"/>
      <x:c r="B16" s="2" t="str">
        <x:v>rtx-5090</x:v>
      </x:c>
      <x:c r="C16" s="2" t="str">
        <x:v>NVIDIA GeForce RTX 5090 32GB</x:v>
      </x:c>
      <x:c r="D16" s="36" t="n">
        <x:v>1</x:v>
      </x:c>
      <x:c r="E16" s="36" t="n">
        <x:v>32</x:v>
      </x:c>
      <x:c r="F16" s="23" t="n">
        <x:v>66.43</x:v>
      </x:c>
      <x:c r="G16" s="23" t="n">
        <x:v>155</x:v>
      </x:c>
      <x:c r="H16" s="23" t="n">
        <x:v>540</x:v>
      </x:c>
      <x:c r="I16" s="2" t="str">
        <x:v>USD</x:v>
      </x:c>
      <x:c r="J16" s="2"/>
    </x:row>
    <x:row r="17" ht="29" customHeight="1">
      <x:c r="A17" s="2"/>
      <x:c r="B17" s="2" t="str">
        <x:v>rtx-4090</x:v>
      </x:c>
      <x:c r="C17" s="2" t="str">
        <x:v>NVIDIA GeForce RTX 4090 24GB</x:v>
      </x:c>
      <x:c r="D17" s="36" t="n">
        <x:v>1</x:v>
      </x:c>
      <x:c r="E17" s="36" t="n">
        <x:v>24</x:v>
      </x:c>
      <x:c r="F17" s="23" t="n">
        <x:v>47.14</x:v>
      </x:c>
      <x:c r="G17" s="23" t="n">
        <x:v>110</x:v>
      </x:c>
      <x:c r="H17" s="23" t="n">
        <x:v>390</x:v>
      </x:c>
      <x:c r="I17" s="2" t="str">
        <x:v>USD</x:v>
      </x:c>
      <x:c r="J17" s="2"/>
    </x:row>
    <x:row r="18" ht="29" customHeight="1">
      <x:c r="A18" s="2"/>
      <x:c r="B18" s="2" t="str">
        <x:v>rtx-a6000</x:v>
      </x:c>
      <x:c r="C18" s="2" t="str">
        <x:v>NVIDIA RTX A6000 48GB</x:v>
      </x:c>
      <x:c r="D18" s="36" t="n">
        <x:v>1</x:v>
      </x:c>
      <x:c r="E18" s="36" t="n">
        <x:v>48</x:v>
      </x:c>
      <x:c r="F18" s="23" t="n">
        <x:v>35.14</x:v>
      </x:c>
      <x:c r="G18" s="23" t="n">
        <x:v>82</x:v>
      </x:c>
      <x:c r="H18" s="23" t="n">
        <x:v>290</x:v>
      </x:c>
      <x:c r="I18" s="2" t="str">
        <x:v>USD</x:v>
      </x:c>
      <x:c r="J18" s="2"/>
    </x:row>
    <x:row r="19" ht="29" customHeight="1">
      <x:c r="A19" s="2"/>
      <x:c r="B19" s="2" t="str">
        <x:v>a40</x:v>
      </x:c>
      <x:c r="C19" s="2" t="str">
        <x:v>NVIDIA A40 48GB</x:v>
      </x:c>
      <x:c r="D19" s="36" t="n">
        <x:v>1</x:v>
      </x:c>
      <x:c r="E19" s="36" t="n">
        <x:v>48</x:v>
      </x:c>
      <x:c r="F19" s="23" t="n">
        <x:v>29.14</x:v>
      </x:c>
      <x:c r="G19" s="23" t="n">
        <x:v>68</x:v>
      </x:c>
      <x:c r="H19" s="23" t="n">
        <x:v>240</x:v>
      </x:c>
      <x:c r="I19" s="2" t="str">
        <x:v>USD</x:v>
      </x:c>
      <x:c r="J19" s="2"/>
    </x:row>
    <x:row r="20" ht="29" customHeight="1">
      <x:c r="A20" s="2"/>
      <x:c r="B20" s="2" t="str">
        <x:v>l4</x:v>
      </x:c>
      <x:c r="C20" s="2" t="str">
        <x:v>NVIDIA L4 24GB</x:v>
      </x:c>
      <x:c r="D20" s="36" t="n">
        <x:v>1</x:v>
      </x:c>
      <x:c r="E20" s="36" t="n">
        <x:v>24</x:v>
      </x:c>
      <x:c r="F20" s="23" t="n">
        <x:v>30</x:v>
      </x:c>
      <x:c r="G20" s="23" t="n">
        <x:v>70</x:v>
      </x:c>
      <x:c r="H20" s="23" t="n">
        <x:v>250</x:v>
      </x:c>
      <x:c r="I20" s="2" t="str">
        <x:v>USD</x:v>
      </x:c>
      <x:c r="J20" s="2"/>
    </x:row>
    <x:row r="21" ht="29" customHeight="1">
      <x:c r="A21" s="2"/>
      <x:c r="B21" s="2" t="str">
        <x:v>rtx-3090</x:v>
      </x:c>
      <x:c r="C21" s="2" t="str">
        <x:v>NVIDIA GeForce RTX 3090 24GB</x:v>
      </x:c>
      <x:c r="D21" s="36" t="n">
        <x:v>1</x:v>
      </x:c>
      <x:c r="E21" s="36" t="n">
        <x:v>24</x:v>
      </x:c>
      <x:c r="F21" s="23" t="n">
        <x:v>27.86</x:v>
      </x:c>
      <x:c r="G21" s="23" t="n">
        <x:v>65</x:v>
      </x:c>
      <x:c r="H21" s="23" t="n">
        <x:v>230</x:v>
      </x:c>
      <x:c r="I21" s="2" t="str">
        <x:v>USD</x:v>
      </x:c>
      <x:c r="J21" s="2"/>
    </x:row>
    <x:row r="22" ht="29" customHeight="1">
      <x:c r="A22" s="2"/>
      <x:c r="B22" s="2" t="str">
        <x:v>rtx-a5000</x:v>
      </x:c>
      <x:c r="C22" s="2" t="str">
        <x:v>NVIDIA RTX A5000 24GB</x:v>
      </x:c>
      <x:c r="D22" s="36" t="n">
        <x:v>1</x:v>
      </x:c>
      <x:c r="E22" s="36" t="n">
        <x:v>24</x:v>
      </x:c>
      <x:c r="F22" s="23" t="n">
        <x:v>23.57</x:v>
      </x:c>
      <x:c r="G22" s="23" t="n">
        <x:v>55</x:v>
      </x:c>
      <x:c r="H22" s="23" t="n">
        <x:v>190</x:v>
      </x:c>
      <x:c r="I22" s="2" t="str">
        <x:v>USD</x:v>
      </x:c>
      <x:c r="J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5" customHeight="1">
      <x:c r="A24" s="2"/>
      <x:c r="B24" s="5" t="str">
        <x:v>45 prix de forfait. Le prix du lot B200 comprend déjà deux GPU.</x:v>
      </x:c>
      <x:c r="C24" s="2"/>
      <x:c r="D24" s="2"/>
      <x:c r="E24" s="2"/>
      <x:c r="F24" s="2"/>
      <x:c r="G24" s="2"/>
      <x:c r="H24" s="2"/>
      <x:c r="I24" s="2"/>
      <x:c r="J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97A7C4"/>
  </x:sheetPr>
  <x:sheetViews>
    <x:sheetView showGridLines="0" workbookViewId="0"/>
  </x:sheetViews>
  <x:sheetFormatPr defaultRowHeight="15"/>
  <x:cols>
    <x:col min="1" max="1" width="2.5" hidden="0" customWidth="1"/>
    <x:col min="2" max="2" width="30.6299991607666" hidden="0" customWidth="1"/>
    <x:col min="3" max="3" width="112.5" hidden="0" customWidth="1"/>
    <x:col min="4" max="4" width="1.8799999952316284" hidden="0" customWidth="1"/>
    <x:col min="5" max="5" width="1.8799999952316284" hidden="0" customWidth="1"/>
    <x:col min="6" max="6" width="1.8799999952316284" hidden="0" customWidth="1"/>
    <x:col min="7" max="7" width="1.8799999952316284" hidden="0" customWidth="1"/>
    <x:col min="8" max="8" width="1.8799999952316284" hidden="0" customWidth="1"/>
    <x:col min="9" max="9" width="1.8799999952316284" hidden="0" customWidth="1"/>
    <x:col min="10" max="10" width="1.8799999952316284" hidden="0" customWidth="1"/>
  </x:cols>
  <x:sheetData>
    <x:row r="1" ht="1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4" customHeight="1">
      <x:c r="A2" s="2"/>
      <x:c r="B2" s="3" t="str">
        <x:v>BriefGPU · Mode emploi</x:v>
      </x:c>
      <x:c r="C2" s="3"/>
      <x:c r="D2" s="2"/>
      <x:c r="E2" s="2"/>
      <x:c r="F2" s="2"/>
      <x:c r="G2" s="2"/>
      <x:c r="H2" s="2"/>
      <x:c r="I2" s="2"/>
      <x:c r="J2" s="2"/>
    </x:row>
    <x:row r="3" ht="25" customHeight="1">
      <x:c r="A3" s="2"/>
      <x:c r="B3" s="4"/>
      <x:c r="C3" s="4"/>
      <x:c r="D3" s="2"/>
      <x:c r="E3" s="2"/>
      <x:c r="F3" s="2"/>
      <x:c r="G3" s="2"/>
      <x:c r="H3" s="2"/>
      <x:c r="I3" s="2"/>
      <x:c r="J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1" customHeight="1">
      <x:c r="A5" s="2"/>
      <x:c r="B5" s="20" t="str">
        <x:v>1. Choisir</x:v>
      </x:c>
      <x:c r="C5" s="2" t="str">
        <x:v>Dans Budget, choisissez l’identifiant du modèle et de 1 à 10 lots. Les cellules jaunes sont éditables.</x:v>
      </x:c>
      <x:c r="D5" s="2"/>
      <x:c r="E5" s="2"/>
      <x:c r="F5" s="2"/>
      <x:c r="G5" s="2"/>
      <x:c r="H5" s="2"/>
      <x:c r="I5" s="2"/>
      <x:c r="J5" s="2"/>
    </x:row>
    <x:row r="6" ht="31" customHeight="1">
      <x:c r="A6" s="2"/>
      <x:c r="B6" s="20" t="str">
        <x:v>2. Planifier</x:v>
      </x:c>
      <x:c r="C6" s="2" t="str">
        <x:v>Chaque phase : de 0 à 365 jours, deux décimales au plus. Saisissez zéro si la phase ne mobilise pas la location.</x:v>
      </x:c>
      <x:c r="D6" s="2"/>
      <x:c r="E6" s="2"/>
      <x:c r="F6" s="2"/>
      <x:c r="G6" s="2"/>
      <x:c r="H6" s="2"/>
      <x:c r="I6" s="2"/>
      <x:c r="J6" s="2"/>
    </x:row>
    <x:row r="7" ht="31" customHeight="1">
      <x:c r="A7" s="2"/>
      <x:c r="B7" s="20" t="str">
        <x:v>3. Comparer</x:v>
      </x:c>
      <x:c r="C7" s="2" t="str">
        <x:v>Budget calcule le coût de chaque forfait de 3, 7 et 30 jours et signale si votre fenêtre tient dans sa durée.</x:v>
      </x:c>
      <x:c r="D7" s="2"/>
      <x:c r="E7" s="2"/>
      <x:c r="F7" s="2"/>
      <x:c r="G7" s="2"/>
      <x:c r="H7" s="2"/>
      <x:c r="I7" s="2"/>
      <x:c r="J7" s="2"/>
    </x:row>
    <x:row r="8" ht="31" customHeight="1">
      <x:c r="A8" s="2"/>
      <x:c r="B8" s="20" t="str">
        <x:v>4. Compter les résultats</x:v>
      </x:c>
      <x:c r="C8" s="2" t="str">
        <x:v>Entier de 0 à 100 000 000, ou vide. Cette hypothèse à zéro ou vide laisse le coût par résultat non calculé.</x:v>
      </x:c>
      <x:c r="D8" s="2"/>
      <x:c r="E8" s="2"/>
      <x:c r="F8" s="2"/>
      <x:c r="G8" s="2"/>
      <x:c r="H8" s="2"/>
      <x:c r="I8" s="2"/>
      <x:c r="J8" s="2"/>
    </x:row>
    <x:row r="9" ht="31" customHeight="1">
      <x:c r="A9" s="2"/>
      <x:c r="B9" s="20" t="str">
        <x:v>5. Ajouter les frais</x:v>
      </x:c>
      <x:c r="C9" s="2" t="str">
        <x:v>De 0 à 1 000 000 USD, deux décimales au plus, ou vide. Si vide, le budget global reste « Non renseigné ».</x:v>
      </x:c>
      <x:c r="D9" s="2"/>
      <x:c r="E9" s="2"/>
      <x:c r="F9" s="2"/>
      <x:c r="G9" s="2"/>
      <x:c r="H9" s="2"/>
      <x:c r="I9" s="2"/>
      <x:c r="J9" s="2"/>
    </x:row>
    <x:row r="10" ht="31" customHeight="1">
      <x:c r="A10" s="2"/>
      <x:c r="B10" s="20" t="str">
        <x:v>Zéro explicite</x:v>
      </x:c>
      <x:c r="C10" s="2" t="str">
        <x:v>Saisir zéro dans les frais signifie qu’aucun frais externe n’est retenu par vous pour cette estimation.</x:v>
      </x:c>
      <x:c r="D10" s="2"/>
      <x:c r="E10" s="2"/>
      <x:c r="F10" s="2"/>
      <x:c r="G10" s="2"/>
      <x:c r="H10" s="2"/>
      <x:c r="I10" s="2"/>
      <x:c r="J10" s="2"/>
    </x:row>
    <x:row r="11" ht="31" customHeight="1">
      <x:c r="A11" s="2"/>
      <x:c r="B11" s="20" t="str">
        <x:v>Prix du forfait</x:v>
      </x:c>
      <x:c r="C11" s="2" t="str">
        <x:v>Coût GPU = prix du lot × nombre de lots. Le nombre de GPU du lot n’est pas multiplié une seconde fois.</x:v>
      </x:c>
      <x:c r="D11" s="2"/>
      <x:c r="E11" s="2"/>
      <x:c r="F11" s="2"/>
      <x:c r="G11" s="2"/>
      <x:c r="H11" s="2"/>
      <x:c r="I11" s="2"/>
      <x:c r="J11" s="2"/>
    </x:row>
    <x:row r="12" ht="31" customHeight="1">
      <x:c r="A12" s="2"/>
      <x:c r="B12" s="20" t="str">
        <x:v>Fenêtre</x:v>
      </x:c>
      <x:c r="C12" s="2" t="str">
        <x:v>Préparation sur location + travail actif + attente + reprise + export. La préparation locale est exclue.</x:v>
      </x:c>
      <x:c r="D12" s="2"/>
      <x:c r="E12" s="2"/>
      <x:c r="F12" s="2"/>
      <x:c r="G12" s="2"/>
      <x:c r="H12" s="2"/>
      <x:c r="I12" s="2"/>
      <x:c r="J12" s="2"/>
    </x:row>
    <x:row r="13" ht="31" customHeight="1">
      <x:c r="A13" s="2"/>
      <x:c r="B13" s="20" t="str">
        <x:v>Admissibilité</x:v>
      </x:c>
      <x:c r="C13" s="2" t="str">
        <x:v>Une fenêtre supérieure à zéro et inférieure ou égale à 3, 7 ou 30 jours est admissible pour le forfait concerné.</x:v>
      </x:c>
      <x:c r="D13" s="2"/>
      <x:c r="E13" s="2"/>
      <x:c r="F13" s="2"/>
      <x:c r="G13" s="2"/>
      <x:c r="H13" s="2"/>
      <x:c r="I13" s="2"/>
      <x:c r="J13" s="2"/>
    </x:row>
    <x:row r="14" ht="31" customHeight="1">
      <x:c r="A14" s="2"/>
      <x:c r="B14" s="20" t="str">
        <x:v>Portée</x:v>
      </x:c>
      <x:c r="C14" s="2" t="str">
        <x:v>Ce fichier prépare une estimation. Il n’additionne pas les forfaits et ne reconduit ni ne réserve de location.</x:v>
      </x:c>
      <x:c r="D14" s="2"/>
      <x:c r="E14" s="2"/>
      <x:c r="F14" s="2"/>
      <x:c r="G14" s="2"/>
      <x:c r="H14" s="2"/>
      <x:c r="I14" s="2"/>
      <x:c r="J14" s="2"/>
    </x:row>
    <x:row r="15" ht="31" customHeight="1">
      <x:c r="A15" s="2"/>
      <x:c r="B15" s="20" t="str">
        <x:v>Vos données</x:v>
      </x:c>
      <x:c r="C15" s="2" t="str">
        <x:v>Le classeur ne demande ni email ni cookie et ne conserve aucun historique. Il ne contacte aucun service de commande.</x:v>
      </x:c>
      <x:c r="D15" s="2"/>
      <x:c r="E15" s="2"/>
      <x:c r="F15" s="2"/>
      <x:c r="G15" s="2"/>
      <x:c r="H15" s="2"/>
      <x:c r="I15" s="2"/>
      <x:c r="J15" s="2"/>
    </x:row>
    <x:row r="16" ht="31" customHeight="1">
      <x:c r="A16" s="2"/>
      <x:c r="B16" s="20" t="str">
        <x:v>Recalcul</x:v>
      </x:c>
      <x:c r="C16" s="2" t="str">
        <x:v>Modifiez les entrées dans un tableur compatible XLSX. Les formules actualisent les coûts, marges et états.</x:v>
      </x:c>
      <x:c r="D16" s="2"/>
      <x:c r="E16" s="2"/>
      <x:c r="F16" s="2"/>
      <x:c r="G16" s="2"/>
      <x:c r="H16" s="2"/>
      <x:c r="I16" s="2"/>
      <x:c r="J16" s="2"/>
    </x:row>
    <x:row r="17" ht="31" customHeight="1">
      <x:c r="A17" s="2"/>
      <x:c r="B17" s="20" t="str">
        <x:v>CSV des prix</x:v>
      </x:c>
      <x:c r="C17" s="2" t="str">
        <x:v>Le fichier prix contient 45 lignes, une par modèle et durée, avec le montant exact en cents USD et en USD.</x:v>
      </x:c>
      <x:c r="D17" s="2"/>
      <x:c r="E17" s="2"/>
      <x:c r="F17" s="2"/>
      <x:c r="G17" s="2"/>
      <x:c r="H17" s="2"/>
      <x:c r="I17" s="2"/>
      <x:c r="J17" s="2"/>
    </x:row>
    <x:row r="18" ht="31" customHeight="1">
      <x:c r="A18" s="2"/>
      <x:c r="B18" s="20" t="str">
        <x:v>CSV du plan</x:v>
      </x:c>
      <x:c r="C18" s="2" t="str">
        <x:v>Le fichier plan contient une ligne remplaçable. Une cellule vide pour les frais signifie « non renseigné ».</x:v>
      </x:c>
      <x:c r="D18" s="2"/>
      <x:c r="E18" s="2"/>
      <x:c r="F18" s="2"/>
      <x:c r="G18" s="2"/>
      <x:c r="H18" s="2"/>
      <x:c r="I18" s="2"/>
      <x:c r="J18" s="2"/>
    </x:row>
    <x:row r="19" ht="31" customHeight="1">
      <x:c r="A19" s="2"/>
      <x:c r="B19" s="20" t="str">
        <x:v>Licence du modèle</x:v>
      </x:c>
      <x:c r="C19" s="2" t="str">
        <x:v>BriefGPU. Modèle de budget sous CC BY 4.0 : https://creativecommons.org/licenses/by/4.0/</x:v>
      </x:c>
      <x:c r="D19" s="2"/>
      <x:c r="E19" s="2"/>
      <x:c r="F19" s="2"/>
      <x:c r="G19" s="2"/>
      <x:c r="H19" s="2"/>
      <x:c r="I19" s="2"/>
      <x:c r="J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30" customHeight="1">
      <x:c r="A22" s="2"/>
      <x:c r="B22" s="32" t="str">
        <x:v>Exemples illustratifs</x:v>
      </x:c>
      <x:c r="C22" s="32"/>
      <x:c r="D22" s="2"/>
      <x:c r="E22" s="2"/>
      <x:c r="F22" s="2"/>
      <x:c r="G22" s="2"/>
      <x:c r="H22" s="2"/>
      <x:c r="I22" s="2"/>
      <x:c r="J22" s="2"/>
    </x:row>
    <x:row r="23" ht="31" customHeight="1">
      <x:c r="A23" s="2"/>
      <x:c r="B23" s="2" t="str">
        <x:v>RTX A5000, 1 lot</x:v>
      </x:c>
      <x:c r="C23" s="2" t="str">
        <x:v>0,5 + 1 + 0,5 + 0,5 + 0,5 = 3 jours. 48 résultats hypothétiques. Forfait 3 jours : 23,57 USD.</x:v>
      </x:c>
      <x:c r="D23" s="2"/>
      <x:c r="E23" s="2"/>
      <x:c r="F23" s="2"/>
      <x:c r="G23" s="2"/>
      <x:c r="H23" s="2"/>
      <x:c r="I23" s="2"/>
      <x:c r="J23" s="2"/>
    </x:row>
    <x:row r="24" ht="31" customHeight="1">
      <x:c r="A24" s="2"/>
      <x:c r="B24" s="2" t="str">
        <x:v>A40, 2 lots</x:v>
      </x:c>
      <x:c r="C24" s="2" t="str">
        <x:v>1 + 2 + 2 + 1 + 1 = 7 jours. Résultats non renseignés. Forfait 7 jours : 136,00 USD.</x:v>
      </x:c>
      <x:c r="D24" s="2"/>
      <x:c r="E24" s="2"/>
      <x:c r="F24" s="2"/>
      <x:c r="G24" s="2"/>
      <x:c r="H24" s="2"/>
      <x:c r="I24" s="2"/>
      <x:c r="J24" s="2"/>
    </x:row>
    <x:row r="25" ht="31" customHeight="1">
      <x:c r="A25" s="2"/>
      <x:c r="B25" s="2" t="str">
        <x:v>RTX 4090, 1 lot</x:v>
      </x:c>
      <x:c r="C25" s="2" t="str">
        <x:v>1 + 8 + 15 + 3 + 2 = 29 jours. 80 résultats hypothétiques. Forfait 30 jours : 390,00 USD, marge 1 jour.</x:v>
      </x:c>
      <x:c r="D25" s="2"/>
      <x:c r="E25" s="2"/>
      <x:c r="F25" s="2"/>
      <x:c r="G25" s="2"/>
      <x:c r="H25" s="2"/>
      <x:c r="I25" s="2"/>
      <x:c r="J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5" t="str">
        <x:v>Ces exemples décrivent des hypothèses de projet. Aucun rendement matériel mesuré n’est annoncé.</x:v>
      </x:c>
      <x:c r="C28" s="2"/>
      <x:c r="D28" s="2"/>
      <x:c r="E28" s="2"/>
      <x:c r="F28" s="2"/>
      <x:c r="G28" s="2"/>
      <x:c r="H28" s="2"/>
      <x:c r="I28" s="2"/>
      <x:c r="J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</x:sheetData>
  <x:pageMargins left="0.7" right="0.7" top="0.75" bottom="0.75" header="0.3" footer="0.3"/>
</x:worksheet>
</file>